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<sst xmlns="http://schemas.openxmlformats.org/spreadsheetml/2006/main" count="457" uniqueCount="134">
  <si>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</si>
  <si>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</si>
  <si>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</si>
  <si>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</si>
  <si>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</si>
  <si>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</si>
  <si>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</si>
  <si>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</si>
  <si>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</si>
  <si>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</si>
  <si>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</si>
  <si>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</si>
  <si>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</si>
  <si>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</si>
  <si>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</si>
  <si>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</si>
  <si>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</si>
  <si>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</si>
  <si>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</si>
  <si>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</si>
  <si>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</si>
  <si>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</si>
  <si>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</si>
  <si>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</si>
  <si>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</si>
  <si>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</si>
  <si>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</si>
  <si>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</si>
  <si>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</si>
  <si>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</si>
  <si>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</si>
  <si>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</si>
  <si>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</si>
  <si>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</si>
  <si>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</si>
  <si>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</si>
  <si>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</si>
  <si>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</si>
  <si>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</si>
  <si>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</si>
  <si>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</si>
  <si>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</si>
  <si>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</si>
  <si>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</si>
  <si>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</si>
  <si>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</si>
  <si>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</si>
  <si>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</si>
  <si>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</si>
  <si>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</si>
  <si>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</si>
  <si>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</si>
  <si>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</si>
  <si>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</si>
  <si>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</si>
  <si>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</si>
  <si>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</si>
  <si>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</si>
  <si>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</si>
  <si>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</si>
  <si>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</si>
  <si>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</si>
  <si>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</si>
  <si>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</si>
  <si>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</si>
  <si>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</si>
  <si>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</si>
  <si>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</si>
  <si>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</si>
  <si>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</si>
  <si>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</si>
  <si>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</si>
  <si>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</si>
  <si>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</si>
  <si>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</si>
  <si>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</si>
  <si>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</si>
  <si>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</si>
  <si>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</si>
  <si>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</si>
  <si>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</si>
  <si>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</si>
  <si>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</si>
  <si>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</si>
  <si>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</si>
  <si>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</si>
  <si>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</si>
  <si>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</si>
  <si>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</si>
  <si>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</si>
  <si>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</si>
  <si>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</si>
  <si>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</si>
  <si>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</si>
  <si>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</si>
  <si>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</si>
  <si>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</si>
  <si>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</si>
  <si>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</si>
  <si>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</si>
  <si>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</si>
  <si>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</si>
  <si>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</si>
  <si>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</si>
  <si>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</si>
  <si>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</si>
  <si>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</si>
  <si>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</si>
  <si>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</si>
  <si>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</si>
  <si>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</si>
  <si>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</si>
  <si>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</si>
  <si>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</si>
  <si>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</si>
  <si>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</si>
  <si>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</si>
  <si>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</si>
  <si>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</si>
  <si>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</si>
  <si>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</si>
  <si>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</si>
  <si>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</si>
  <si>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</si>
  <si>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</si>
  <si>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</si>
  <si>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</si>
  <si>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</si>
  <si>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</si>
  <si>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</si>
  <si>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</si>
  <si>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06.12.2017</t>
  </si>
  <si>
    <r>
      <t xml:space="preserve">станом на 06.12.2017р.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</si>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</sst>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8"/>
      <color indexed="8"/>
      <name val="Times New Roman"/>
      <family val="1"/>
    </font>
    <font>
      <sz val="4.35"/>
      <color indexed="8"/>
      <name val="Times New Roman"/>
      <family val="1"/>
    </font>
    <font>
      <sz val="5.95"/>
      <color indexed="8"/>
      <name val="Times New Roman"/>
      <family val="1"/>
    </font>
    <font>
      <sz val="7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 val="autoZero"/>
        <c:auto val="0"/>
        <c:lblOffset val="100"/>
        <c:tickLblSkip val="1"/>
        <c:noMultiLvlLbl val="0"/>
      </c:catAx>
      <c:valAx>
        <c:axId val="233305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22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46794"/>
        <c:crosses val="autoZero"/>
        <c:auto val="0"/>
        <c:lblOffset val="100"/>
        <c:tickLblSkip val="1"/>
        <c:noMultiLvlLbl val="0"/>
      </c:catAx>
      <c:valAx>
        <c:axId val="49946794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91926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6867963"/>
        <c:axId val="19158484"/>
      </c:lineChart>
      <c:catAx>
        <c:axId val="468679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 val="autoZero"/>
        <c:auto val="0"/>
        <c:lblOffset val="100"/>
        <c:tickLblSkip val="1"/>
        <c:noMultiLvlLbl val="0"/>
      </c:catAx>
      <c:valAx>
        <c:axId val="19158484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6796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33342"/>
        <c:crosses val="autoZero"/>
        <c:auto val="0"/>
        <c:lblOffset val="100"/>
        <c:tickLblSkip val="1"/>
        <c:noMultiLvlLbl val="0"/>
      </c:catAx>
      <c:valAx>
        <c:axId val="8333342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0862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891215"/>
        <c:axId val="3912072"/>
      </c:bar3D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2072"/>
        <c:crosses val="autoZero"/>
        <c:auto val="1"/>
        <c:lblOffset val="100"/>
        <c:tickLblSkip val="1"/>
        <c:noMultiLvlLbl val="0"/>
      </c:catAx>
      <c:valAx>
        <c:axId val="3912072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91215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208649"/>
        <c:axId val="48442386"/>
      </c:bar3D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442386"/>
        <c:crosses val="autoZero"/>
        <c:auto val="1"/>
        <c:lblOffset val="100"/>
        <c:tickLblSkip val="1"/>
        <c:noMultiLvlLbl val="0"/>
      </c:catAx>
      <c:valAx>
        <c:axId val="48442386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8649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 val="autoZero"/>
        <c:auto val="0"/>
        <c:lblOffset val="100"/>
        <c:tickLblSkip val="1"/>
        <c:noMultiLvlLbl val="0"/>
      </c:catAx>
      <c:valAx>
        <c:axId val="107232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4801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 val="autoZero"/>
        <c:auto val="0"/>
        <c:lblOffset val="100"/>
        <c:tickLblSkip val="1"/>
        <c:noMultiLvlLbl val="0"/>
      </c:catAx>
      <c:valAx>
        <c:axId val="632801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2650277"/>
        <c:axId val="25417038"/>
      </c:lineChart>
      <c:catAx>
        <c:axId val="326502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17038"/>
        <c:crosses val="autoZero"/>
        <c:auto val="0"/>
        <c:lblOffset val="100"/>
        <c:tickLblSkip val="1"/>
        <c:noMultiLvlLbl val="0"/>
      </c:catAx>
      <c:valAx>
        <c:axId val="254170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502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7426751"/>
        <c:axId val="45514168"/>
      </c:lineChart>
      <c:catAx>
        <c:axId val="27426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14168"/>
        <c:crosses val="autoZero"/>
        <c:auto val="0"/>
        <c:lblOffset val="100"/>
        <c:tickLblSkip val="1"/>
        <c:noMultiLvlLbl val="0"/>
      </c:catAx>
      <c:valAx>
        <c:axId val="455141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4267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974329"/>
        <c:axId val="62768962"/>
      </c:lineChart>
      <c:catAx>
        <c:axId val="69743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68962"/>
        <c:crosses val="autoZero"/>
        <c:auto val="0"/>
        <c:lblOffset val="100"/>
        <c:tickLblSkip val="1"/>
        <c:noMultiLvlLbl val="0"/>
      </c:catAx>
      <c:valAx>
        <c:axId val="627689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7432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8049747"/>
        <c:axId val="51121132"/>
      </c:lineChart>
      <c:catAx>
        <c:axId val="280497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1132"/>
        <c:crosses val="autoZero"/>
        <c:auto val="0"/>
        <c:lblOffset val="100"/>
        <c:tickLblSkip val="1"/>
        <c:noMultiLvlLbl val="0"/>
      </c:catAx>
      <c:valAx>
        <c:axId val="511211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4974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70998"/>
        <c:crosses val="autoZero"/>
        <c:auto val="0"/>
        <c:lblOffset val="100"/>
        <c:tickLblSkip val="1"/>
        <c:noMultiLvlLbl val="0"/>
      </c:catAx>
      <c:valAx>
        <c:axId val="471709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3700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54464"/>
        <c:crosses val="autoZero"/>
        <c:auto val="0"/>
        <c:lblOffset val="100"/>
        <c:tickLblSkip val="1"/>
        <c:noMultiLvlLbl val="0"/>
      </c:catAx>
      <c:valAx>
        <c:axId val="627544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8857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1 281 408,9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-76 082,2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26746946.71999994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26746.946719999938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7" sqref="J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0" ref="M4:M23">N4-B4-C4-F4-G4-H4-I4-J4-K4-L4</f>
        <v>18.5</v>
      </c>
      <c r="N4" s="69">
        <v>5785.2</v>
      </c>
      <c r="O4" s="69">
        <v>5700</v>
      </c>
      <c r="P4" s="3">
        <f aca="true" t="shared" si="1" ref="P4:P23">N4/O4</f>
        <v>1.0149473684210526</v>
      </c>
      <c r="Q4" s="2">
        <f>AVERAGE(N4:N6)</f>
        <v>4165.766666666666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>C5-D5</f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0"/>
        <v>22.300000000000082</v>
      </c>
      <c r="N5" s="69">
        <v>2073.9</v>
      </c>
      <c r="O5" s="69">
        <v>2000</v>
      </c>
      <c r="P5" s="3">
        <f t="shared" si="1"/>
        <v>1.03695</v>
      </c>
      <c r="Q5" s="2">
        <v>4165.8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2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>C6-D6</f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0"/>
        <v>14.249999999999886</v>
      </c>
      <c r="N6" s="69">
        <v>4638.2</v>
      </c>
      <c r="O6" s="69">
        <v>3500</v>
      </c>
      <c r="P6" s="3">
        <f t="shared" si="1"/>
        <v>1.3252</v>
      </c>
      <c r="Q6" s="2">
        <v>4165.8</v>
      </c>
      <c r="R6" s="77">
        <v>0</v>
      </c>
      <c r="S6" s="78">
        <v>109.93</v>
      </c>
      <c r="T6" s="79">
        <v>0</v>
      </c>
      <c r="U6" s="143">
        <v>0</v>
      </c>
      <c r="V6" s="144"/>
      <c r="W6" s="74">
        <f t="shared" si="2"/>
        <v>109.93</v>
      </c>
    </row>
    <row r="7" spans="1:23" ht="12.75">
      <c r="A7" s="10">
        <v>43075</v>
      </c>
      <c r="B7" s="84"/>
      <c r="C7" s="69"/>
      <c r="D7" s="113"/>
      <c r="E7" s="113"/>
      <c r="F7" s="69"/>
      <c r="G7" s="69"/>
      <c r="H7" s="86"/>
      <c r="I7" s="85"/>
      <c r="J7" s="85"/>
      <c r="K7" s="85"/>
      <c r="L7" s="85"/>
      <c r="M7" s="69">
        <f t="shared" si="0"/>
        <v>0</v>
      </c>
      <c r="N7" s="69"/>
      <c r="O7" s="69">
        <v>6500</v>
      </c>
      <c r="P7" s="3">
        <f t="shared" si="1"/>
        <v>0</v>
      </c>
      <c r="Q7" s="2">
        <v>4165.8</v>
      </c>
      <c r="R7" s="77"/>
      <c r="S7" s="78"/>
      <c r="T7" s="79"/>
      <c r="U7" s="143"/>
      <c r="V7" s="144"/>
      <c r="W7" s="74">
        <f t="shared" si="2"/>
        <v>0</v>
      </c>
    </row>
    <row r="8" spans="1:23" ht="12.75">
      <c r="A8" s="10">
        <v>43076</v>
      </c>
      <c r="B8" s="69"/>
      <c r="C8" s="80"/>
      <c r="D8" s="113"/>
      <c r="E8" s="113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6700</v>
      </c>
      <c r="P8" s="3">
        <f t="shared" si="1"/>
        <v>0</v>
      </c>
      <c r="Q8" s="2">
        <v>4165.8</v>
      </c>
      <c r="R8" s="77"/>
      <c r="S8" s="78"/>
      <c r="T8" s="76"/>
      <c r="U8" s="141"/>
      <c r="V8" s="142"/>
      <c r="W8" s="74">
        <f t="shared" si="2"/>
        <v>0</v>
      </c>
    </row>
    <row r="9" spans="1:23" ht="12.75">
      <c r="A9" s="10">
        <v>43077</v>
      </c>
      <c r="B9" s="69"/>
      <c r="C9" s="80"/>
      <c r="D9" s="113"/>
      <c r="E9" s="113"/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3400</v>
      </c>
      <c r="P9" s="3">
        <f t="shared" si="1"/>
        <v>0</v>
      </c>
      <c r="Q9" s="2">
        <v>4165.8</v>
      </c>
      <c r="R9" s="77"/>
      <c r="S9" s="78"/>
      <c r="T9" s="76"/>
      <c r="U9" s="141"/>
      <c r="V9" s="142"/>
      <c r="W9" s="74">
        <f t="shared" si="2"/>
        <v>0</v>
      </c>
    </row>
    <row r="10" spans="1:23" ht="12.75">
      <c r="A10" s="10">
        <v>43080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3300</v>
      </c>
      <c r="P10" s="3">
        <f t="shared" si="1"/>
        <v>0</v>
      </c>
      <c r="Q10" s="2">
        <v>4165.8</v>
      </c>
      <c r="R10" s="77"/>
      <c r="S10" s="78"/>
      <c r="T10" s="76"/>
      <c r="U10" s="141"/>
      <c r="V10" s="142"/>
      <c r="W10" s="74">
        <f>R10+S10+U10+T10+V10</f>
        <v>0</v>
      </c>
    </row>
    <row r="11" spans="1:23" ht="12.75">
      <c r="A11" s="10">
        <v>43081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1"/>
        <v>0</v>
      </c>
      <c r="Q11" s="2">
        <v>4165.8</v>
      </c>
      <c r="R11" s="75"/>
      <c r="S11" s="69"/>
      <c r="T11" s="76"/>
      <c r="U11" s="141"/>
      <c r="V11" s="142"/>
      <c r="W11" s="74">
        <f t="shared" si="2"/>
        <v>0</v>
      </c>
    </row>
    <row r="12" spans="1:23" ht="12.75">
      <c r="A12" s="10">
        <v>43082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1"/>
        <v>0</v>
      </c>
      <c r="Q12" s="2">
        <v>4165.8</v>
      </c>
      <c r="R12" s="75"/>
      <c r="S12" s="69"/>
      <c r="T12" s="76"/>
      <c r="U12" s="141"/>
      <c r="V12" s="142"/>
      <c r="W12" s="74">
        <f t="shared" si="2"/>
        <v>0</v>
      </c>
    </row>
    <row r="13" spans="1:23" ht="12.75">
      <c r="A13" s="10">
        <v>43083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6000</v>
      </c>
      <c r="P13" s="3">
        <f t="shared" si="1"/>
        <v>0</v>
      </c>
      <c r="Q13" s="2">
        <v>4165.8</v>
      </c>
      <c r="R13" s="75"/>
      <c r="S13" s="69"/>
      <c r="T13" s="76"/>
      <c r="U13" s="141"/>
      <c r="V13" s="142"/>
      <c r="W13" s="74">
        <f t="shared" si="2"/>
        <v>0</v>
      </c>
    </row>
    <row r="14" spans="1:23" ht="12.75">
      <c r="A14" s="10">
        <v>43084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9500</v>
      </c>
      <c r="P14" s="3">
        <f t="shared" si="1"/>
        <v>0</v>
      </c>
      <c r="Q14" s="2">
        <v>4165.8</v>
      </c>
      <c r="R14" s="75"/>
      <c r="S14" s="69"/>
      <c r="T14" s="80"/>
      <c r="U14" s="141"/>
      <c r="V14" s="142"/>
      <c r="W14" s="74">
        <f t="shared" si="2"/>
        <v>0</v>
      </c>
    </row>
    <row r="15" spans="1:23" ht="12.75">
      <c r="A15" s="10">
        <v>43087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7700</v>
      </c>
      <c r="P15" s="3">
        <f>N15/O15</f>
        <v>0</v>
      </c>
      <c r="Q15" s="2">
        <v>4165.8</v>
      </c>
      <c r="R15" s="75"/>
      <c r="S15" s="69"/>
      <c r="T15" s="80"/>
      <c r="U15" s="141"/>
      <c r="V15" s="142"/>
      <c r="W15" s="74">
        <f t="shared" si="2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8800</v>
      </c>
      <c r="P16" s="3">
        <f t="shared" si="1"/>
        <v>0</v>
      </c>
      <c r="Q16" s="2">
        <v>4165.8</v>
      </c>
      <c r="R16" s="75"/>
      <c r="S16" s="69"/>
      <c r="T16" s="80"/>
      <c r="U16" s="141"/>
      <c r="V16" s="142"/>
      <c r="W16" s="74">
        <f t="shared" si="2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6500</v>
      </c>
      <c r="P17" s="3">
        <f t="shared" si="1"/>
        <v>0</v>
      </c>
      <c r="Q17" s="2">
        <v>4165.8</v>
      </c>
      <c r="R17" s="75"/>
      <c r="S17" s="69"/>
      <c r="T17" s="80"/>
      <c r="U17" s="141"/>
      <c r="V17" s="142"/>
      <c r="W17" s="74">
        <f t="shared" si="2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5000</v>
      </c>
      <c r="P18" s="3">
        <f>N18/O18</f>
        <v>0</v>
      </c>
      <c r="Q18" s="2">
        <v>4165.8</v>
      </c>
      <c r="R18" s="75"/>
      <c r="S18" s="69"/>
      <c r="T18" s="76"/>
      <c r="U18" s="141"/>
      <c r="V18" s="142"/>
      <c r="W18" s="74">
        <f t="shared" si="2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4165.8</v>
      </c>
      <c r="R19" s="75"/>
      <c r="S19" s="69"/>
      <c r="T19" s="76"/>
      <c r="U19" s="141"/>
      <c r="V19" s="142"/>
      <c r="W19" s="74">
        <f t="shared" si="2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4165.8</v>
      </c>
      <c r="R20" s="75"/>
      <c r="S20" s="69"/>
      <c r="T20" s="76"/>
      <c r="U20" s="141"/>
      <c r="V20" s="142"/>
      <c r="W20" s="74">
        <f t="shared" si="2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7800</v>
      </c>
      <c r="P21" s="3">
        <f t="shared" si="1"/>
        <v>0</v>
      </c>
      <c r="Q21" s="2">
        <v>4165.8</v>
      </c>
      <c r="R21" s="81"/>
      <c r="S21" s="80"/>
      <c r="T21" s="76"/>
      <c r="U21" s="141"/>
      <c r="V21" s="142"/>
      <c r="W21" s="74">
        <f t="shared" si="2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13100</v>
      </c>
      <c r="P22" s="3">
        <f>N22/O22</f>
        <v>0</v>
      </c>
      <c r="Q22" s="2">
        <v>4165.8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8900</v>
      </c>
      <c r="P23" s="3">
        <f t="shared" si="1"/>
        <v>0</v>
      </c>
      <c r="Q23" s="2">
        <v>4165.8</v>
      </c>
      <c r="R23" s="81"/>
      <c r="S23" s="80"/>
      <c r="T23" s="76"/>
      <c r="U23" s="141"/>
      <c r="V23" s="142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N24">SUM(B4:B23)</f>
        <v>6421.599999999999</v>
      </c>
      <c r="C24" s="92">
        <f t="shared" si="3"/>
        <v>941.7</v>
      </c>
      <c r="D24" s="115">
        <f t="shared" si="3"/>
        <v>22.3</v>
      </c>
      <c r="E24" s="115">
        <f t="shared" si="3"/>
        <v>919.4000000000001</v>
      </c>
      <c r="F24" s="92">
        <f t="shared" si="3"/>
        <v>20.4</v>
      </c>
      <c r="G24" s="92">
        <f t="shared" si="3"/>
        <v>849.8</v>
      </c>
      <c r="H24" s="92">
        <f t="shared" si="3"/>
        <v>1085.25</v>
      </c>
      <c r="I24" s="92">
        <f t="shared" si="3"/>
        <v>240.90000000000003</v>
      </c>
      <c r="J24" s="92">
        <f t="shared" si="3"/>
        <v>110.9</v>
      </c>
      <c r="K24" s="92">
        <f t="shared" si="3"/>
        <v>620.4</v>
      </c>
      <c r="L24" s="92">
        <f t="shared" si="3"/>
        <v>2151.3</v>
      </c>
      <c r="M24" s="91">
        <f t="shared" si="3"/>
        <v>55.04999999999997</v>
      </c>
      <c r="N24" s="91">
        <f t="shared" si="3"/>
        <v>12497.3</v>
      </c>
      <c r="O24" s="91">
        <f>SUM(O4:O23)</f>
        <v>132400</v>
      </c>
      <c r="P24" s="93">
        <f>N24/O24</f>
        <v>0.09439048338368579</v>
      </c>
      <c r="Q24" s="2"/>
      <c r="R24" s="82">
        <f>SUM(R4:R23)</f>
        <v>101.74</v>
      </c>
      <c r="S24" s="82">
        <f>SUM(S4:S23)</f>
        <v>109.93</v>
      </c>
      <c r="T24" s="82">
        <f>SUM(T4:T23)</f>
        <v>0</v>
      </c>
      <c r="U24" s="147">
        <f>SUM(U4:U23)</f>
        <v>0</v>
      </c>
      <c r="V24" s="148"/>
      <c r="W24" s="82">
        <f>R24+S24+U24+T24+V24</f>
        <v>211.67000000000002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43075</v>
      </c>
      <c r="S29" s="153">
        <v>109.91496000000001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43075</v>
      </c>
      <c r="S39" s="152">
        <v>26746.946719999938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26746.946719999938</v>
      </c>
      <c r="B29" s="49">
        <v>54000</v>
      </c>
      <c r="C29" s="49">
        <v>7956.73</v>
      </c>
      <c r="D29" s="49">
        <v>74458.74</v>
      </c>
      <c r="E29" s="49">
        <v>938.11</v>
      </c>
      <c r="F29" s="49">
        <v>79000</v>
      </c>
      <c r="G29" s="49">
        <v>15816.46</v>
      </c>
      <c r="H29" s="49">
        <v>12</v>
      </c>
      <c r="I29" s="49">
        <v>16</v>
      </c>
      <c r="J29" s="49"/>
      <c r="K29" s="49"/>
      <c r="L29" s="63">
        <f>H29+F29+D29+J29+B29</f>
        <v>207470.74</v>
      </c>
      <c r="M29" s="50">
        <f>C29+E29+G29+I29</f>
        <v>24727.3</v>
      </c>
      <c r="N29" s="51">
        <f>M29-L29</f>
        <v>-182743.44</v>
      </c>
      <c r="O29" s="174">
        <f>грудень!S29</f>
        <v>109.91496000000001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695862.77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167138.98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213886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24530.59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112413.66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34189.449999999895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1281408.89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7956.73</v>
      </c>
    </row>
    <row r="59" spans="1:3" ht="25.5">
      <c r="A59" s="83" t="s">
        <v>54</v>
      </c>
      <c r="B59" s="9">
        <f>D29</f>
        <v>74458.74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15816.46</v>
      </c>
    </row>
    <row r="61" spans="1:3" ht="25.5">
      <c r="A61" s="83" t="s">
        <v>56</v>
      </c>
      <c r="B61" s="9">
        <f>H29</f>
        <v>12</v>
      </c>
      <c r="C61" s="9">
        <f>I29</f>
        <v>16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8" sqref="B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2017-12-06T12:35:50Z</dcterms:modified>
  <cp:category/>
  <cp:version/>
  <cp:contentType/>
  <cp:contentStatus/>
</cp:coreProperties>
</file>